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10815" tabRatio="150"/>
  </bookViews>
  <sheets>
    <sheet name="Résultats" sheetId="1" r:id="rId1"/>
    <sheet name="Légendes" sheetId="2" r:id="rId2"/>
  </sheets>
  <calcPr calcId="152511"/>
</workbook>
</file>

<file path=xl/calcChain.xml><?xml version="1.0" encoding="utf-8"?>
<calcChain xmlns="http://schemas.openxmlformats.org/spreadsheetml/2006/main">
  <c r="D42" i="1" l="1"/>
  <c r="D43" i="1"/>
  <c r="D32" i="1"/>
  <c r="D40" i="1" s="1"/>
  <c r="M32" i="1"/>
  <c r="L32" i="1"/>
  <c r="K32" i="1"/>
  <c r="J32" i="1"/>
  <c r="I32" i="1"/>
  <c r="H32" i="1"/>
  <c r="G32" i="1"/>
  <c r="F32" i="1"/>
  <c r="T30" i="1"/>
  <c r="S30" i="1"/>
  <c r="R30" i="1"/>
  <c r="Q30" i="1"/>
  <c r="T29" i="1"/>
  <c r="S29" i="1"/>
  <c r="R29" i="1"/>
  <c r="Q29" i="1"/>
  <c r="T28" i="1"/>
  <c r="S28" i="1"/>
  <c r="R28" i="1"/>
  <c r="Q28" i="1"/>
  <c r="T27" i="1"/>
  <c r="S27" i="1"/>
  <c r="R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T21" i="1"/>
  <c r="S21" i="1"/>
  <c r="R21" i="1"/>
  <c r="Q21" i="1"/>
  <c r="T20" i="1"/>
  <c r="S20" i="1"/>
  <c r="R20" i="1"/>
  <c r="Q20" i="1"/>
  <c r="T19" i="1"/>
  <c r="S19" i="1"/>
  <c r="R19" i="1"/>
  <c r="Q19" i="1"/>
  <c r="T18" i="1"/>
  <c r="S18" i="1"/>
  <c r="R18" i="1"/>
  <c r="Q18" i="1"/>
  <c r="T17" i="1"/>
  <c r="S17" i="1"/>
  <c r="R17" i="1"/>
  <c r="Q17" i="1"/>
  <c r="T16" i="1"/>
  <c r="S16" i="1"/>
  <c r="R16" i="1"/>
  <c r="Q16" i="1"/>
  <c r="T15" i="1"/>
  <c r="S15" i="1"/>
  <c r="R15" i="1"/>
  <c r="Q15" i="1"/>
  <c r="T14" i="1"/>
  <c r="S14" i="1"/>
  <c r="R14" i="1"/>
  <c r="Q14" i="1"/>
  <c r="T13" i="1"/>
  <c r="S13" i="1"/>
  <c r="R13" i="1"/>
  <c r="Q13" i="1"/>
  <c r="T12" i="1"/>
  <c r="S12" i="1"/>
  <c r="R12" i="1"/>
  <c r="Q12" i="1"/>
  <c r="T11" i="1"/>
  <c r="S11" i="1"/>
  <c r="R11" i="1"/>
  <c r="Q11" i="1"/>
  <c r="T10" i="1"/>
  <c r="S10" i="1"/>
  <c r="R10" i="1"/>
  <c r="Q10" i="1"/>
  <c r="T9" i="1"/>
  <c r="S9" i="1"/>
  <c r="R9" i="1"/>
  <c r="Q9" i="1"/>
  <c r="T8" i="1"/>
  <c r="S8" i="1"/>
  <c r="R8" i="1"/>
  <c r="Q8" i="1"/>
  <c r="T7" i="1"/>
  <c r="S7" i="1"/>
  <c r="R7" i="1"/>
  <c r="Q7" i="1"/>
  <c r="T6" i="1"/>
  <c r="S6" i="1"/>
  <c r="R6" i="1"/>
  <c r="Q6" i="1"/>
  <c r="Q32" i="1" l="1"/>
  <c r="D49" i="1" s="1"/>
  <c r="D45" i="1"/>
  <c r="F42" i="1"/>
  <c r="D46" i="1"/>
  <c r="F43" i="1"/>
  <c r="R32" i="1"/>
  <c r="T32" i="1"/>
  <c r="S32" i="1"/>
  <c r="D50" i="1" s="1"/>
</calcChain>
</file>

<file path=xl/sharedStrings.xml><?xml version="1.0" encoding="utf-8"?>
<sst xmlns="http://schemas.openxmlformats.org/spreadsheetml/2006/main" count="96" uniqueCount="87">
  <si>
    <t>Inscrits</t>
  </si>
  <si>
    <t>BC-FG</t>
  </si>
  <si>
    <t>BC-UG</t>
  </si>
  <si>
    <t>BC-SOC</t>
  </si>
  <si>
    <t>BC-DVG</t>
  </si>
  <si>
    <t>BC-VEC</t>
  </si>
  <si>
    <t>BC-DVD</t>
  </si>
  <si>
    <t>BC-UD</t>
  </si>
  <si>
    <t>FN</t>
  </si>
  <si>
    <t>Gauche</t>
  </si>
  <si>
    <t>Verts</t>
  </si>
  <si>
    <t>Droite</t>
  </si>
  <si>
    <t>Alfortville</t>
  </si>
  <si>
    <t>Cachan</t>
  </si>
  <si>
    <t>Champigny-sur-Marne-1</t>
  </si>
  <si>
    <t>Champigny-sur-Marne-2</t>
  </si>
  <si>
    <t>Charenton-le-Pont</t>
  </si>
  <si>
    <t>Choisy-le-Roi</t>
  </si>
  <si>
    <t>Créteil-1</t>
  </si>
  <si>
    <t>Créteil-2</t>
  </si>
  <si>
    <t>Fontenay-sous-Bois</t>
  </si>
  <si>
    <t>L'Haÿ-les-Roses</t>
  </si>
  <si>
    <t>Ivry-sur-Seine</t>
  </si>
  <si>
    <t>Le Kremlin-Bicêtre</t>
  </si>
  <si>
    <t>Nogent-sur-Marne</t>
  </si>
  <si>
    <t>Orly</t>
  </si>
  <si>
    <t>Plateau briard</t>
  </si>
  <si>
    <t>Saint-Maur-des-Fossés-1</t>
  </si>
  <si>
    <t>Saint-Maur-des-Fossés-2</t>
  </si>
  <si>
    <t>Thiais</t>
  </si>
  <si>
    <t>Villejuif</t>
  </si>
  <si>
    <t>Villeneuve-Saint-Georges</t>
  </si>
  <si>
    <t>Villiers-sur-Marne</t>
  </si>
  <si>
    <t>Vincennes</t>
  </si>
  <si>
    <t>Vitry-sur-Seine-1</t>
  </si>
  <si>
    <t>Vitry-sur-Seine-2</t>
  </si>
  <si>
    <t>http://elections.interieur.gouv.fr/departementales-2015/094/index.html</t>
  </si>
  <si>
    <t>http://www.lemonde.fr/ile-de-france/val-de-marne,94/</t>
  </si>
  <si>
    <t>En % des votes exprimés</t>
  </si>
  <si>
    <t>Nbre moyen d'inscrits par canton</t>
  </si>
  <si>
    <t>BC-EXG</t>
  </si>
  <si>
    <t>Binôme Extrême gauche</t>
  </si>
  <si>
    <t>Binôme du Front de Gauche</t>
  </si>
  <si>
    <t>BC-PG</t>
  </si>
  <si>
    <t>Binôme du Parti de Gauche</t>
  </si>
  <si>
    <t>BC-COM</t>
  </si>
  <si>
    <t>Binôme du Parti communiste français</t>
  </si>
  <si>
    <t>Binôme du Parti Socialiste</t>
  </si>
  <si>
    <t>Binôme Union de la Gauche</t>
  </si>
  <si>
    <t>BC-RDG</t>
  </si>
  <si>
    <t>Binôme du Parti radical de gauche</t>
  </si>
  <si>
    <t>Binôme Divers gauche</t>
  </si>
  <si>
    <t>Binôme d'Europe-Ecologie-Les Verts</t>
  </si>
  <si>
    <t>BC-DIV</t>
  </si>
  <si>
    <t>Binôme Divers</t>
  </si>
  <si>
    <t>BC-MDM</t>
  </si>
  <si>
    <t>Binôme du Modem</t>
  </si>
  <si>
    <t>BC-UC</t>
  </si>
  <si>
    <t>Binôme Union du Centre</t>
  </si>
  <si>
    <t>BC-UDI</t>
  </si>
  <si>
    <t>Binôme Union Démocrates et Indépendants</t>
  </si>
  <si>
    <t>BC-UMP</t>
  </si>
  <si>
    <t>Binôme Union pour un Mouvement Populaire</t>
  </si>
  <si>
    <t>Binôme Union de la Droite</t>
  </si>
  <si>
    <t>BC-DLF</t>
  </si>
  <si>
    <t>Binôme Debout la France</t>
  </si>
  <si>
    <t>Binôme Divers droite</t>
  </si>
  <si>
    <t>BC-FN</t>
  </si>
  <si>
    <t>Binôme Front National</t>
  </si>
  <si>
    <t>BC-EXD</t>
  </si>
  <si>
    <t>Binôme Extrême droite</t>
  </si>
  <si>
    <t>Régles de redécoupage</t>
  </si>
  <si>
    <t>Score de gauche + vec (eelv) au 1er tour</t>
  </si>
  <si>
    <t>Nbre d'inscrits dans les cantons gagnés par la gauche</t>
  </si>
  <si>
    <t>Nbre d'inscrits dans les cantons gagnés par la droite</t>
  </si>
  <si>
    <t>Total des inscrits dans le Val de Marne</t>
  </si>
  <si>
    <t>Références pour information</t>
  </si>
  <si>
    <t>Nombre de canton dans le Val de Marne</t>
  </si>
  <si>
    <t>Source Ministère de l'Intérieur</t>
  </si>
  <si>
    <t>Nbre de suffrage exprimés à droite (hors FN) dans le VdM</t>
  </si>
  <si>
    <t>Bilan et Représentativité de la Gauche dans le Val de Marne</t>
  </si>
  <si>
    <r>
      <t>Au 2</t>
    </r>
    <r>
      <rPr>
        <b/>
        <i/>
        <vertAlign val="superscript"/>
        <sz val="9"/>
        <rFont val="Arial"/>
        <family val="2"/>
      </rPr>
      <t>nd</t>
    </r>
    <r>
      <rPr>
        <b/>
        <i/>
        <sz val="9"/>
        <rFont val="Arial"/>
        <family val="2"/>
      </rPr>
      <t xml:space="preserve"> tour (sauf Maisons-Alfort) :</t>
    </r>
  </si>
  <si>
    <t>Nbre moyen d'inscrits par canton gagné par la gauche</t>
  </si>
  <si>
    <t>Nbre moyen d'inscrits par canton gagné par la droite</t>
  </si>
  <si>
    <t>Nbre de suffrage exprimés à gauche (hors eelv) dans le VdM</t>
  </si>
  <si>
    <t>Suffrages exprimés par canton dans le Val de Marne au 2nd tour des départementales 2015</t>
  </si>
  <si>
    <t>Maisons-Alfort (résultats 1er tour)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</si>
</sst>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b/>
      <i/>
      <vertAlign val="superscript"/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rgb="FF00008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0066CC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rgb="FF33CCCC"/>
      </patternFill>
    </fill>
    <fill>
      <patternFill patternType="solid">
        <fgColor rgb="FFFF5050"/>
        <bgColor rgb="FF993300"/>
      </patternFill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10" fontId="0" fillId="0" borderId="0" xfId="0" applyNumberFormat="1"/>
    <xf numFmtId="0" fontId="1" fillId="0" borderId="0" xfId="0" applyFont="1"/>
    <xf numFmtId="3" fontId="0" fillId="0" borderId="0" xfId="0" applyNumberFormat="1" applyAlignment="1">
      <alignment horizontal="right" vertical="center" indent="1"/>
    </xf>
    <xf numFmtId="0" fontId="2" fillId="0" borderId="0" xfId="1"/>
    <xf numFmtId="0" fontId="4" fillId="0" borderId="0" xfId="0" applyFont="1"/>
    <xf numFmtId="3" fontId="0" fillId="0" borderId="0" xfId="0" applyNumberFormat="1" applyFill="1" applyAlignment="1">
      <alignment horizontal="right" vertical="center" indent="1"/>
    </xf>
    <xf numFmtId="3" fontId="0" fillId="3" borderId="0" xfId="0" applyNumberFormat="1" applyFill="1" applyAlignment="1">
      <alignment horizontal="right" vertical="center" indent="1"/>
    </xf>
    <xf numFmtId="10" fontId="0" fillId="3" borderId="0" xfId="0" applyNumberForma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right" vertical="center" indent="1"/>
    </xf>
    <xf numFmtId="3" fontId="5" fillId="5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 indent="1"/>
    </xf>
    <xf numFmtId="3" fontId="5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0" fontId="5" fillId="0" borderId="1" xfId="0" applyFont="1" applyBorder="1" applyAlignment="1">
      <alignment horizontal="center" vertical="center"/>
    </xf>
    <xf numFmtId="10" fontId="0" fillId="0" borderId="1" xfId="0" applyNumberFormat="1" applyBorder="1"/>
    <xf numFmtId="10" fontId="0" fillId="3" borderId="1" xfId="0" applyNumberFormat="1" applyFill="1" applyBorder="1"/>
    <xf numFmtId="3" fontId="5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/>
    <xf numFmtId="3" fontId="5" fillId="5" borderId="1" xfId="0" applyNumberFormat="1" applyFont="1" applyFill="1" applyBorder="1"/>
    <xf numFmtId="3" fontId="5" fillId="2" borderId="1" xfId="0" applyNumberFormat="1" applyFont="1" applyFill="1" applyBorder="1"/>
    <xf numFmtId="3" fontId="0" fillId="4" borderId="1" xfId="0" applyNumberFormat="1" applyFill="1" applyBorder="1" applyAlignment="1">
      <alignment horizontal="right" vertical="center" indent="1"/>
    </xf>
    <xf numFmtId="0" fontId="5" fillId="0" borderId="0" xfId="0" applyFont="1" applyFill="1" applyAlignment="1">
      <alignment horizontal="center" vertical="center"/>
    </xf>
    <xf numFmtId="3" fontId="5" fillId="9" borderId="1" xfId="0" applyNumberFormat="1" applyFont="1" applyFill="1" applyBorder="1" applyAlignment="1">
      <alignment horizontal="center" vertical="center"/>
    </xf>
    <xf numFmtId="3" fontId="0" fillId="10" borderId="0" xfId="0" applyNumberFormat="1" applyFill="1" applyAlignment="1">
      <alignment horizontal="right" vertical="center" indent="1"/>
    </xf>
    <xf numFmtId="3" fontId="5" fillId="9" borderId="1" xfId="0" applyNumberFormat="1" applyFont="1" applyFill="1" applyBorder="1"/>
    <xf numFmtId="10" fontId="0" fillId="9" borderId="1" xfId="0" applyNumberFormat="1" applyFill="1" applyBorder="1"/>
    <xf numFmtId="10" fontId="0" fillId="10" borderId="1" xfId="0" applyNumberFormat="1" applyFill="1" applyBorder="1"/>
    <xf numFmtId="10" fontId="0" fillId="10" borderId="0" xfId="0" applyNumberFormat="1" applyFill="1"/>
    <xf numFmtId="10" fontId="5" fillId="10" borderId="1" xfId="0" applyNumberFormat="1" applyFont="1" applyFill="1" applyBorder="1"/>
    <xf numFmtId="10" fontId="5" fillId="6" borderId="1" xfId="0" applyNumberFormat="1" applyFont="1" applyFill="1" applyBorder="1"/>
    <xf numFmtId="10" fontId="5" fillId="3" borderId="1" xfId="0" applyNumberFormat="1" applyFont="1" applyFill="1" applyBorder="1"/>
    <xf numFmtId="10" fontId="5" fillId="7" borderId="1" xfId="0" applyNumberFormat="1" applyFont="1" applyFill="1" applyBorder="1"/>
    <xf numFmtId="0" fontId="5" fillId="4" borderId="2" xfId="0" applyFont="1" applyFill="1" applyBorder="1" applyAlignment="1">
      <alignment wrapText="1"/>
    </xf>
    <xf numFmtId="0" fontId="5" fillId="4" borderId="3" xfId="0" applyFont="1" applyFill="1" applyBorder="1"/>
    <xf numFmtId="3" fontId="5" fillId="4" borderId="3" xfId="0" applyNumberFormat="1" applyFont="1" applyFill="1" applyBorder="1" applyAlignment="1">
      <alignment horizontal="right" vertical="center" indent="1"/>
    </xf>
    <xf numFmtId="0" fontId="5" fillId="4" borderId="4" xfId="0" applyFont="1" applyFill="1" applyBorder="1"/>
    <xf numFmtId="0" fontId="5" fillId="4" borderId="5" xfId="0" applyFont="1" applyFill="1" applyBorder="1" applyAlignment="1">
      <alignment wrapText="1"/>
    </xf>
    <xf numFmtId="0" fontId="5" fillId="4" borderId="0" xfId="0" applyFont="1" applyFill="1" applyBorder="1"/>
    <xf numFmtId="3" fontId="5" fillId="4" borderId="0" xfId="0" applyNumberFormat="1" applyFont="1" applyFill="1" applyBorder="1" applyAlignment="1">
      <alignment horizontal="right" vertical="center" indent="1"/>
    </xf>
    <xf numFmtId="0" fontId="5" fillId="4" borderId="6" xfId="0" applyFont="1" applyFill="1" applyBorder="1"/>
    <xf numFmtId="0" fontId="5" fillId="4" borderId="5" xfId="0" applyFont="1" applyFill="1" applyBorder="1"/>
    <xf numFmtId="0" fontId="0" fillId="4" borderId="5" xfId="0" applyFill="1" applyBorder="1"/>
    <xf numFmtId="0" fontId="0" fillId="4" borderId="0" xfId="0" applyFill="1" applyBorder="1"/>
    <xf numFmtId="3" fontId="0" fillId="4" borderId="0" xfId="0" applyNumberFormat="1" applyFill="1" applyBorder="1"/>
    <xf numFmtId="10" fontId="0" fillId="4" borderId="6" xfId="0" applyNumberForma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0" fillId="4" borderId="8" xfId="0" applyFill="1" applyBorder="1"/>
    <xf numFmtId="10" fontId="0" fillId="4" borderId="9" xfId="0" applyNumberFormat="1" applyFill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indent="1"/>
    </xf>
    <xf numFmtId="10" fontId="5" fillId="4" borderId="0" xfId="0" applyNumberFormat="1" applyFont="1" applyFill="1" applyBorder="1" applyAlignment="1">
      <alignment horizontal="right" indent="1"/>
    </xf>
    <xf numFmtId="10" fontId="5" fillId="4" borderId="8" xfId="0" applyNumberFormat="1" applyFont="1" applyFill="1" applyBorder="1" applyAlignment="1">
      <alignment horizontal="right" indent="1"/>
    </xf>
    <xf numFmtId="10" fontId="5" fillId="4" borderId="6" xfId="0" applyNumberFormat="1" applyFont="1" applyFill="1" applyBorder="1" applyAlignment="1">
      <alignment horizontal="right" indent="1"/>
    </xf>
    <xf numFmtId="0" fontId="7" fillId="4" borderId="5" xfId="0" applyFont="1" applyFill="1" applyBorder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4" borderId="0" xfId="0" applyFont="1" applyFill="1" applyAlignment="1">
      <alignment horizontal="left" inden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99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>
                <a:solidFill>
                  <a:srgbClr val="0070C0"/>
                </a:solidFill>
              </a:rPr>
              <a:t>Score au 1</a:t>
            </a:r>
            <a:r>
              <a:rPr lang="en-US" sz="1800" baseline="30000">
                <a:solidFill>
                  <a:srgbClr val="0070C0"/>
                </a:solidFill>
              </a:rPr>
              <a:t>er</a:t>
            </a:r>
            <a:r>
              <a:rPr lang="en-US" sz="1800">
                <a:solidFill>
                  <a:srgbClr val="0070C0"/>
                </a:solidFill>
              </a:rPr>
              <a:t> tour des listes de gauche + eelv par taille des cantons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15484371053776"/>
          <c:y val="0.10386129317710409"/>
          <c:w val="0.71527880913281916"/>
          <c:h val="0.78678521454516992"/>
        </c:manualLayout>
      </c:layout>
      <c:scatterChart>
        <c:scatterStyle val="lineMarker"/>
        <c:varyColors val="0"/>
        <c:ser>
          <c:idx val="0"/>
          <c:order val="0"/>
          <c:tx>
            <c:v>Score gauche + eelv</c:v>
          </c:tx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7.3548606735839251E-3"/>
                  <c:y val="-0.19003519585328588"/>
                </c:manualLayout>
              </c:layout>
              <c:numFmt formatCode="General" sourceLinked="0"/>
            </c:trendlineLbl>
          </c:trendline>
          <c:xVal>
            <c:numRef>
              <c:f>Résultats!$O$6:$O$30</c:f>
              <c:numCache>
                <c:formatCode>#,##0</c:formatCode>
                <c:ptCount val="25"/>
                <c:pt idx="0">
                  <c:v>23646</c:v>
                </c:pt>
                <c:pt idx="1">
                  <c:v>28641</c:v>
                </c:pt>
                <c:pt idx="2">
                  <c:v>28322</c:v>
                </c:pt>
                <c:pt idx="3">
                  <c:v>24274</c:v>
                </c:pt>
                <c:pt idx="4">
                  <c:v>40498</c:v>
                </c:pt>
                <c:pt idx="5">
                  <c:v>26923</c:v>
                </c:pt>
                <c:pt idx="6">
                  <c:v>23614</c:v>
                </c:pt>
                <c:pt idx="7">
                  <c:v>23975</c:v>
                </c:pt>
                <c:pt idx="8">
                  <c:v>38398</c:v>
                </c:pt>
                <c:pt idx="9">
                  <c:v>34654</c:v>
                </c:pt>
                <c:pt idx="10">
                  <c:v>27737</c:v>
                </c:pt>
                <c:pt idx="11">
                  <c:v>24556</c:v>
                </c:pt>
                <c:pt idx="12">
                  <c:v>35378</c:v>
                </c:pt>
                <c:pt idx="13">
                  <c:v>44638</c:v>
                </c:pt>
                <c:pt idx="14">
                  <c:v>24665</c:v>
                </c:pt>
                <c:pt idx="15">
                  <c:v>37214</c:v>
                </c:pt>
                <c:pt idx="16">
                  <c:v>41790</c:v>
                </c:pt>
                <c:pt idx="17">
                  <c:v>40317</c:v>
                </c:pt>
                <c:pt idx="18">
                  <c:v>30561</c:v>
                </c:pt>
                <c:pt idx="19">
                  <c:v>29195</c:v>
                </c:pt>
                <c:pt idx="20">
                  <c:v>23267</c:v>
                </c:pt>
                <c:pt idx="21">
                  <c:v>39359</c:v>
                </c:pt>
                <c:pt idx="22">
                  <c:v>41335</c:v>
                </c:pt>
                <c:pt idx="23">
                  <c:v>22998</c:v>
                </c:pt>
                <c:pt idx="24">
                  <c:v>22326</c:v>
                </c:pt>
              </c:numCache>
            </c:numRef>
          </c:xVal>
          <c:yVal>
            <c:numRef>
              <c:f>Résultats!$W$6:$W$30</c:f>
              <c:numCache>
                <c:formatCode>0.00%</c:formatCode>
                <c:ptCount val="25"/>
                <c:pt idx="0">
                  <c:v>0.55689999999999995</c:v>
                </c:pt>
                <c:pt idx="1">
                  <c:v>0.62070000000000003</c:v>
                </c:pt>
                <c:pt idx="2">
                  <c:v>0.49030000000000001</c:v>
                </c:pt>
                <c:pt idx="3">
                  <c:v>0.44319999999999998</c:v>
                </c:pt>
                <c:pt idx="4">
                  <c:v>0.34599999999999997</c:v>
                </c:pt>
                <c:pt idx="5">
                  <c:v>0.48480000000000001</c:v>
                </c:pt>
                <c:pt idx="6">
                  <c:v>0.57840000000000003</c:v>
                </c:pt>
                <c:pt idx="7">
                  <c:v>0.5524</c:v>
                </c:pt>
                <c:pt idx="8">
                  <c:v>0.57289999999999996</c:v>
                </c:pt>
                <c:pt idx="9">
                  <c:v>0.50580000000000003</c:v>
                </c:pt>
                <c:pt idx="10">
                  <c:v>0.7046</c:v>
                </c:pt>
                <c:pt idx="11">
                  <c:v>0.62729999999999997</c:v>
                </c:pt>
                <c:pt idx="12">
                  <c:v>0.32090000000000002</c:v>
                </c:pt>
                <c:pt idx="13">
                  <c:v>0.33139999999999997</c:v>
                </c:pt>
                <c:pt idx="14">
                  <c:v>0.45390000000000003</c:v>
                </c:pt>
                <c:pt idx="15">
                  <c:v>0.35870000000000002</c:v>
                </c:pt>
                <c:pt idx="16">
                  <c:v>0.30330000000000001</c:v>
                </c:pt>
                <c:pt idx="17">
                  <c:v>0.3831</c:v>
                </c:pt>
                <c:pt idx="18">
                  <c:v>0.36459999999999998</c:v>
                </c:pt>
                <c:pt idx="19">
                  <c:v>0.56410000000000005</c:v>
                </c:pt>
                <c:pt idx="20">
                  <c:v>0.45879999999999999</c:v>
                </c:pt>
                <c:pt idx="21">
                  <c:v>0.3745</c:v>
                </c:pt>
                <c:pt idx="22">
                  <c:v>0.37819999999999998</c:v>
                </c:pt>
                <c:pt idx="23">
                  <c:v>0.61980000000000002</c:v>
                </c:pt>
                <c:pt idx="24">
                  <c:v>0.63400000000000001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63616"/>
        <c:axId val="198772016"/>
      </c:scatterChart>
      <c:valAx>
        <c:axId val="198763616"/>
        <c:scaling>
          <c:orientation val="minMax"/>
          <c:min val="15000"/>
        </c:scaling>
        <c:delete val="0"/>
        <c:axPos val="b"/>
        <c:title>
          <c:tx>
            <c:rich>
              <a:bodyPr/>
              <a:lstStyle/>
              <a:p>
                <a:pPr>
                  <a:defRPr i="1">
                    <a:solidFill>
                      <a:srgbClr val="0070C0"/>
                    </a:solidFill>
                  </a:defRPr>
                </a:pPr>
                <a:r>
                  <a:rPr lang="fr-FR" sz="1050" i="1">
                    <a:solidFill>
                      <a:srgbClr val="0070C0"/>
                    </a:solidFill>
                  </a:rPr>
                  <a:t>Nombre d'inscrits dans chaque canton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98772016"/>
        <c:crosses val="autoZero"/>
        <c:crossBetween val="midCat"/>
      </c:valAx>
      <c:valAx>
        <c:axId val="198772016"/>
        <c:scaling>
          <c:orientation val="minMax"/>
          <c:min val="0.25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i="0">
                    <a:solidFill>
                      <a:srgbClr val="0070C0"/>
                    </a:solidFill>
                  </a:defRPr>
                </a:pPr>
                <a:r>
                  <a:rPr lang="fr-FR" sz="1050" i="0">
                    <a:solidFill>
                      <a:srgbClr val="0070C0"/>
                    </a:solidFill>
                  </a:rPr>
                  <a:t>Score</a:t>
                </a:r>
                <a:r>
                  <a:rPr lang="fr-FR" sz="1050" i="0" baseline="0">
                    <a:solidFill>
                      <a:srgbClr val="0070C0"/>
                    </a:solidFill>
                  </a:rPr>
                  <a:t> e</a:t>
                </a:r>
                <a:r>
                  <a:rPr lang="fr-FR" sz="1050" i="0">
                    <a:solidFill>
                      <a:srgbClr val="0070C0"/>
                    </a:solidFill>
                  </a:rPr>
                  <a:t>n % des suffrages exprimés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crossAx val="198763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3861336652648377"/>
          <c:y val="0.50242682196269739"/>
          <c:w val="0.15239787048891204"/>
          <c:h val="0.1477623288820012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37</xdr:row>
      <xdr:rowOff>14287</xdr:rowOff>
    </xdr:from>
    <xdr:to>
      <xdr:col>22</xdr:col>
      <xdr:colOff>752475</xdr:colOff>
      <xdr:row>69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r.wikipedia.org/wiki/Red%C3%A9coupage_cantonal_de_2014_en_France" TargetMode="External"/><Relationship Id="rId2" Type="http://schemas.openxmlformats.org/officeDocument/2006/relationships/hyperlink" Target="http://elections.interieur.gouv.fr/departementales-2015/094/index.html" TargetMode="External"/><Relationship Id="rId1" Type="http://schemas.openxmlformats.org/officeDocument/2006/relationships/hyperlink" Target="http://www.lemonde.fr/ile-de-france/val-de-marne,94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tabSelected="1" zoomScaleNormal="100" workbookViewId="0">
      <selection activeCell="Q80" sqref="Q80"/>
    </sheetView>
  </sheetViews>
  <sheetFormatPr defaultColWidth="9.140625" defaultRowHeight="12.75" x14ac:dyDescent="0.2"/>
  <cols>
    <col min="1" max="1" width="5.7109375" customWidth="1"/>
    <col min="2" max="2" width="50.7109375" customWidth="1"/>
    <col min="3" max="3" width="3.28515625" customWidth="1"/>
    <col min="4" max="4" width="10.7109375" customWidth="1"/>
    <col min="5" max="5" width="3.28515625" customWidth="1"/>
    <col min="16" max="16" width="3.28515625" customWidth="1"/>
    <col min="23" max="23" width="15.7109375" customWidth="1"/>
  </cols>
  <sheetData>
    <row r="2" spans="2:23" ht="20.25" x14ac:dyDescent="0.3">
      <c r="D2" s="71" t="s">
        <v>85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3" ht="12.75" customHeight="1" x14ac:dyDescent="0.3"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2:23" x14ac:dyDescent="0.2">
      <c r="Q4" s="69" t="s">
        <v>38</v>
      </c>
      <c r="R4" s="69"/>
      <c r="S4" s="69"/>
      <c r="T4" s="69"/>
      <c r="U4" s="17"/>
      <c r="W4" s="59" t="s">
        <v>72</v>
      </c>
    </row>
    <row r="5" spans="2:23" x14ac:dyDescent="0.2">
      <c r="C5" s="14"/>
      <c r="D5" s="10" t="s">
        <v>0</v>
      </c>
      <c r="E5" s="9"/>
      <c r="F5" s="32" t="s">
        <v>1</v>
      </c>
      <c r="G5" s="32" t="s">
        <v>2</v>
      </c>
      <c r="H5" s="32" t="s">
        <v>3</v>
      </c>
      <c r="I5" s="32" t="s">
        <v>4</v>
      </c>
      <c r="J5" s="26" t="s">
        <v>5</v>
      </c>
      <c r="K5" s="12" t="s">
        <v>6</v>
      </c>
      <c r="L5" s="12" t="s">
        <v>7</v>
      </c>
      <c r="M5" s="19" t="s">
        <v>67</v>
      </c>
      <c r="N5" s="21"/>
      <c r="O5" s="10" t="s">
        <v>0</v>
      </c>
      <c r="P5" s="31"/>
      <c r="Q5" s="23" t="s">
        <v>9</v>
      </c>
      <c r="R5" s="23" t="s">
        <v>10</v>
      </c>
      <c r="S5" s="23" t="s">
        <v>11</v>
      </c>
      <c r="T5" s="23" t="s">
        <v>8</v>
      </c>
      <c r="U5" s="10"/>
    </row>
    <row r="6" spans="2:23" x14ac:dyDescent="0.2">
      <c r="B6" s="60" t="s">
        <v>12</v>
      </c>
      <c r="C6" s="14"/>
      <c r="D6" s="33">
        <v>23646</v>
      </c>
      <c r="F6" s="11"/>
      <c r="G6" s="30">
        <v>5456</v>
      </c>
      <c r="H6" s="11"/>
      <c r="I6" s="11"/>
      <c r="J6" s="11"/>
      <c r="K6" s="11"/>
      <c r="L6" s="11">
        <v>3816</v>
      </c>
      <c r="M6" s="11"/>
      <c r="N6" s="20"/>
      <c r="O6" s="33">
        <v>23646</v>
      </c>
      <c r="P6" s="6"/>
      <c r="Q6" s="35">
        <f t="shared" ref="Q6:Q30" si="0">SUM(F6:I6)/SUM(F6:M6)</f>
        <v>0.58843830888697157</v>
      </c>
      <c r="R6" s="24">
        <f t="shared" ref="R6:R30" si="1">J6/SUM(F6:M6)</f>
        <v>0</v>
      </c>
      <c r="S6" s="24">
        <f t="shared" ref="S6:S30" si="2">SUM(K6:L6)/SUM(F6:M6)</f>
        <v>0.41156169111302848</v>
      </c>
      <c r="T6" s="24">
        <f t="shared" ref="T6:T30" si="3">M6/SUM(F6:M6)</f>
        <v>0</v>
      </c>
      <c r="U6" s="1"/>
      <c r="W6" s="37">
        <v>0.55689999999999995</v>
      </c>
    </row>
    <row r="7" spans="2:23" x14ac:dyDescent="0.2">
      <c r="B7" s="60" t="s">
        <v>13</v>
      </c>
      <c r="C7" s="14"/>
      <c r="D7" s="33">
        <v>28641</v>
      </c>
      <c r="F7" s="11"/>
      <c r="G7" s="30">
        <v>6909</v>
      </c>
      <c r="H7" s="11"/>
      <c r="I7" s="11"/>
      <c r="J7" s="11"/>
      <c r="K7" s="11"/>
      <c r="L7" s="11">
        <v>3593</v>
      </c>
      <c r="M7" s="11"/>
      <c r="N7" s="20"/>
      <c r="O7" s="33">
        <v>28641</v>
      </c>
      <c r="P7" s="6"/>
      <c r="Q7" s="35">
        <f t="shared" si="0"/>
        <v>0.65787469053513614</v>
      </c>
      <c r="R7" s="24">
        <f t="shared" si="1"/>
        <v>0</v>
      </c>
      <c r="S7" s="24">
        <f t="shared" si="2"/>
        <v>0.34212530946486386</v>
      </c>
      <c r="T7" s="24">
        <f t="shared" si="3"/>
        <v>0</v>
      </c>
      <c r="U7" s="1"/>
      <c r="W7" s="37">
        <v>0.62070000000000003</v>
      </c>
    </row>
    <row r="8" spans="2:23" x14ac:dyDescent="0.2">
      <c r="B8" s="60" t="s">
        <v>14</v>
      </c>
      <c r="C8" s="14"/>
      <c r="D8" s="33">
        <v>28322</v>
      </c>
      <c r="F8" s="30">
        <v>6227</v>
      </c>
      <c r="G8" s="11"/>
      <c r="H8" s="11"/>
      <c r="I8" s="11"/>
      <c r="J8" s="11"/>
      <c r="K8" s="11"/>
      <c r="L8" s="11">
        <v>5776</v>
      </c>
      <c r="M8" s="11"/>
      <c r="N8" s="20"/>
      <c r="O8" s="3">
        <v>28322</v>
      </c>
      <c r="P8" s="6"/>
      <c r="Q8" s="24">
        <f t="shared" si="0"/>
        <v>0.5187869699241856</v>
      </c>
      <c r="R8" s="24">
        <f t="shared" si="1"/>
        <v>0</v>
      </c>
      <c r="S8" s="24">
        <f t="shared" si="2"/>
        <v>0.4812130300758144</v>
      </c>
      <c r="T8" s="24">
        <f t="shared" si="3"/>
        <v>0</v>
      </c>
      <c r="U8" s="1"/>
      <c r="W8" s="1">
        <v>0.49030000000000001</v>
      </c>
    </row>
    <row r="9" spans="2:23" x14ac:dyDescent="0.2">
      <c r="B9" s="60" t="s">
        <v>15</v>
      </c>
      <c r="C9" s="14"/>
      <c r="D9" s="33">
        <v>24274</v>
      </c>
      <c r="F9" s="30">
        <v>4772</v>
      </c>
      <c r="G9" s="11"/>
      <c r="H9" s="11"/>
      <c r="I9" s="11"/>
      <c r="J9" s="11"/>
      <c r="K9" s="11"/>
      <c r="L9" s="11">
        <v>4448</v>
      </c>
      <c r="M9" s="11"/>
      <c r="N9" s="20"/>
      <c r="O9" s="3">
        <v>24274</v>
      </c>
      <c r="P9" s="6"/>
      <c r="Q9" s="24">
        <f t="shared" si="0"/>
        <v>0.5175704989154013</v>
      </c>
      <c r="R9" s="24">
        <f t="shared" si="1"/>
        <v>0</v>
      </c>
      <c r="S9" s="24">
        <f t="shared" si="2"/>
        <v>0.4824295010845987</v>
      </c>
      <c r="T9" s="24">
        <f t="shared" si="3"/>
        <v>0</v>
      </c>
      <c r="U9" s="1"/>
      <c r="W9" s="1">
        <v>0.44319999999999998</v>
      </c>
    </row>
    <row r="10" spans="2:23" x14ac:dyDescent="0.2">
      <c r="B10" s="60" t="s">
        <v>16</v>
      </c>
      <c r="C10" s="14"/>
      <c r="D10" s="7">
        <v>40498</v>
      </c>
      <c r="F10" s="11"/>
      <c r="G10" s="11">
        <v>5907</v>
      </c>
      <c r="H10" s="11"/>
      <c r="I10" s="11"/>
      <c r="J10" s="11"/>
      <c r="K10" s="11"/>
      <c r="L10" s="30">
        <v>10511</v>
      </c>
      <c r="M10" s="11"/>
      <c r="N10" s="20"/>
      <c r="O10" s="7">
        <v>40498</v>
      </c>
      <c r="P10" s="6"/>
      <c r="Q10" s="24">
        <f t="shared" si="0"/>
        <v>0.35978803751979532</v>
      </c>
      <c r="R10" s="24">
        <f t="shared" si="1"/>
        <v>0</v>
      </c>
      <c r="S10" s="25">
        <f t="shared" si="2"/>
        <v>0.64021196248020462</v>
      </c>
      <c r="T10" s="24">
        <f t="shared" si="3"/>
        <v>0</v>
      </c>
      <c r="U10" s="1"/>
      <c r="W10" s="8">
        <v>0.34599999999999997</v>
      </c>
    </row>
    <row r="11" spans="2:23" x14ac:dyDescent="0.2">
      <c r="B11" s="60" t="s">
        <v>17</v>
      </c>
      <c r="C11" s="14"/>
      <c r="D11" s="33">
        <v>26923</v>
      </c>
      <c r="F11" s="30">
        <v>7043</v>
      </c>
      <c r="G11" s="11"/>
      <c r="H11" s="11"/>
      <c r="I11" s="11"/>
      <c r="J11" s="11"/>
      <c r="K11" s="11"/>
      <c r="L11" s="11"/>
      <c r="M11" s="11">
        <v>4109</v>
      </c>
      <c r="N11" s="20"/>
      <c r="O11" s="33">
        <v>26923</v>
      </c>
      <c r="P11" s="6"/>
      <c r="Q11" s="35">
        <f t="shared" si="0"/>
        <v>0.63154591104734581</v>
      </c>
      <c r="R11" s="24">
        <f t="shared" si="1"/>
        <v>0</v>
      </c>
      <c r="S11" s="24">
        <f t="shared" si="2"/>
        <v>0</v>
      </c>
      <c r="T11" s="24">
        <f t="shared" si="3"/>
        <v>0.36845408895265425</v>
      </c>
      <c r="U11" s="1"/>
      <c r="W11" s="37">
        <v>0.48480000000000001</v>
      </c>
    </row>
    <row r="12" spans="2:23" x14ac:dyDescent="0.2">
      <c r="B12" s="60" t="s">
        <v>18</v>
      </c>
      <c r="C12" s="14"/>
      <c r="D12" s="33">
        <v>23614</v>
      </c>
      <c r="F12" s="11"/>
      <c r="G12" s="30">
        <v>4832</v>
      </c>
      <c r="H12" s="11"/>
      <c r="I12" s="11"/>
      <c r="J12" s="11"/>
      <c r="K12" s="11"/>
      <c r="L12" s="11">
        <v>3586</v>
      </c>
      <c r="M12" s="11"/>
      <c r="N12" s="20"/>
      <c r="O12" s="33">
        <v>23614</v>
      </c>
      <c r="P12" s="6"/>
      <c r="Q12" s="35">
        <f t="shared" si="0"/>
        <v>0.57400807792824904</v>
      </c>
      <c r="R12" s="24">
        <f t="shared" si="1"/>
        <v>0</v>
      </c>
      <c r="S12" s="24">
        <f t="shared" si="2"/>
        <v>0.42599192207175102</v>
      </c>
      <c r="T12" s="24">
        <f t="shared" si="3"/>
        <v>0</v>
      </c>
      <c r="U12" s="1"/>
      <c r="W12" s="37">
        <v>0.57840000000000003</v>
      </c>
    </row>
    <row r="13" spans="2:23" x14ac:dyDescent="0.2">
      <c r="B13" s="60" t="s">
        <v>19</v>
      </c>
      <c r="C13" s="14"/>
      <c r="D13" s="33">
        <v>23975</v>
      </c>
      <c r="F13" s="11"/>
      <c r="G13" s="30">
        <v>5047</v>
      </c>
      <c r="H13" s="11"/>
      <c r="I13" s="11"/>
      <c r="J13" s="11"/>
      <c r="K13" s="11"/>
      <c r="L13" s="11">
        <v>3995</v>
      </c>
      <c r="M13" s="11"/>
      <c r="N13" s="20"/>
      <c r="O13" s="33">
        <v>23975</v>
      </c>
      <c r="P13" s="6"/>
      <c r="Q13" s="36">
        <f t="shared" si="0"/>
        <v>0.55817297058172965</v>
      </c>
      <c r="R13" s="24">
        <f t="shared" si="1"/>
        <v>0</v>
      </c>
      <c r="S13" s="24">
        <f t="shared" si="2"/>
        <v>0.44182702941827029</v>
      </c>
      <c r="T13" s="24">
        <f t="shared" si="3"/>
        <v>0</v>
      </c>
      <c r="U13" s="1"/>
      <c r="W13" s="37">
        <v>0.5524</v>
      </c>
    </row>
    <row r="14" spans="2:23" x14ac:dyDescent="0.2">
      <c r="B14" s="60" t="s">
        <v>20</v>
      </c>
      <c r="C14" s="14"/>
      <c r="D14" s="33">
        <v>38398</v>
      </c>
      <c r="F14" s="30">
        <v>9206</v>
      </c>
      <c r="G14" s="11"/>
      <c r="H14" s="11"/>
      <c r="I14" s="11"/>
      <c r="J14" s="11"/>
      <c r="K14" s="11"/>
      <c r="L14" s="11">
        <v>7530</v>
      </c>
      <c r="M14" s="11"/>
      <c r="N14" s="20"/>
      <c r="O14" s="3">
        <v>38398</v>
      </c>
      <c r="P14" s="6"/>
      <c r="Q14" s="24">
        <f t="shared" si="0"/>
        <v>0.5500717017208413</v>
      </c>
      <c r="R14" s="24">
        <f t="shared" si="1"/>
        <v>0</v>
      </c>
      <c r="S14" s="24">
        <f t="shared" si="2"/>
        <v>0.4499282982791587</v>
      </c>
      <c r="T14" s="24">
        <f t="shared" si="3"/>
        <v>0</v>
      </c>
      <c r="U14" s="1"/>
      <c r="W14" s="37">
        <v>0.57289999999999996</v>
      </c>
    </row>
    <row r="15" spans="2:23" x14ac:dyDescent="0.2">
      <c r="B15" s="60" t="s">
        <v>21</v>
      </c>
      <c r="C15" s="14"/>
      <c r="D15" s="7">
        <v>34654</v>
      </c>
      <c r="F15" s="11"/>
      <c r="G15" s="11">
        <v>6229</v>
      </c>
      <c r="H15" s="11"/>
      <c r="I15" s="11"/>
      <c r="J15" s="11"/>
      <c r="K15" s="11"/>
      <c r="L15" s="30">
        <v>7824</v>
      </c>
      <c r="M15" s="11"/>
      <c r="N15" s="20"/>
      <c r="O15" s="3">
        <v>34654</v>
      </c>
      <c r="P15" s="6"/>
      <c r="Q15" s="24">
        <f t="shared" si="0"/>
        <v>0.44325055148366899</v>
      </c>
      <c r="R15" s="24">
        <f t="shared" si="1"/>
        <v>0</v>
      </c>
      <c r="S15" s="24">
        <f t="shared" si="2"/>
        <v>0.55674944851633101</v>
      </c>
      <c r="T15" s="24">
        <f t="shared" si="3"/>
        <v>0</v>
      </c>
      <c r="U15" s="1"/>
      <c r="W15" s="1">
        <v>0.50580000000000003</v>
      </c>
    </row>
    <row r="16" spans="2:23" x14ac:dyDescent="0.2">
      <c r="B16" s="60" t="s">
        <v>22</v>
      </c>
      <c r="C16" s="14"/>
      <c r="D16" s="33">
        <v>27737</v>
      </c>
      <c r="F16" s="30">
        <v>6632</v>
      </c>
      <c r="G16" s="11"/>
      <c r="H16" s="11"/>
      <c r="I16" s="11"/>
      <c r="J16" s="11"/>
      <c r="K16" s="11"/>
      <c r="L16" s="11"/>
      <c r="M16" s="11"/>
      <c r="N16" s="20"/>
      <c r="O16" s="33">
        <v>27737</v>
      </c>
      <c r="P16" s="6"/>
      <c r="Q16" s="35">
        <f t="shared" si="0"/>
        <v>1</v>
      </c>
      <c r="R16" s="24">
        <f t="shared" si="1"/>
        <v>0</v>
      </c>
      <c r="S16" s="24">
        <f t="shared" si="2"/>
        <v>0</v>
      </c>
      <c r="T16" s="24">
        <f t="shared" si="3"/>
        <v>0</v>
      </c>
      <c r="U16" s="1"/>
      <c r="W16" s="37">
        <v>0.7046</v>
      </c>
    </row>
    <row r="17" spans="2:23" x14ac:dyDescent="0.2">
      <c r="B17" s="60" t="s">
        <v>23</v>
      </c>
      <c r="C17" s="14"/>
      <c r="D17" s="33">
        <v>24556</v>
      </c>
      <c r="F17" s="30">
        <v>5142</v>
      </c>
      <c r="G17" s="11"/>
      <c r="H17" s="11"/>
      <c r="I17" s="11"/>
      <c r="J17" s="11"/>
      <c r="K17" s="11"/>
      <c r="L17" s="11"/>
      <c r="M17" s="11"/>
      <c r="N17" s="20"/>
      <c r="O17" s="33">
        <v>24556</v>
      </c>
      <c r="P17" s="6"/>
      <c r="Q17" s="35">
        <f t="shared" si="0"/>
        <v>1</v>
      </c>
      <c r="R17" s="24">
        <f t="shared" si="1"/>
        <v>0</v>
      </c>
      <c r="S17" s="24">
        <f t="shared" si="2"/>
        <v>0</v>
      </c>
      <c r="T17" s="24">
        <f t="shared" si="3"/>
        <v>0</v>
      </c>
      <c r="U17" s="1"/>
      <c r="W17" s="37">
        <v>0.62729999999999997</v>
      </c>
    </row>
    <row r="18" spans="2:23" x14ac:dyDescent="0.2">
      <c r="B18" s="67" t="s">
        <v>86</v>
      </c>
      <c r="C18" s="14"/>
      <c r="D18" s="7">
        <v>35378</v>
      </c>
      <c r="F18" s="11">
        <v>1199</v>
      </c>
      <c r="G18" s="11">
        <v>2683</v>
      </c>
      <c r="H18" s="11"/>
      <c r="I18" s="11">
        <v>415</v>
      </c>
      <c r="J18" s="11">
        <v>1104</v>
      </c>
      <c r="K18" s="11"/>
      <c r="L18" s="30">
        <v>8997</v>
      </c>
      <c r="M18" s="11">
        <v>2434</v>
      </c>
      <c r="N18" s="20"/>
      <c r="O18" s="3">
        <v>35378</v>
      </c>
      <c r="P18" s="6"/>
      <c r="Q18" s="24">
        <f t="shared" si="0"/>
        <v>0.25528754752851712</v>
      </c>
      <c r="R18" s="24">
        <f t="shared" si="1"/>
        <v>6.5589353612167306E-2</v>
      </c>
      <c r="S18" s="24">
        <f t="shared" si="2"/>
        <v>0.53451758555133078</v>
      </c>
      <c r="T18" s="24">
        <f t="shared" si="3"/>
        <v>0.1446055133079848</v>
      </c>
      <c r="U18" s="1"/>
      <c r="W18" s="1">
        <v>0.32090000000000002</v>
      </c>
    </row>
    <row r="19" spans="2:23" x14ac:dyDescent="0.2">
      <c r="B19" s="60" t="s">
        <v>24</v>
      </c>
      <c r="C19" s="14"/>
      <c r="D19" s="7">
        <v>44638</v>
      </c>
      <c r="F19" s="11"/>
      <c r="G19" s="11">
        <v>5584</v>
      </c>
      <c r="H19" s="11"/>
      <c r="I19" s="11"/>
      <c r="J19" s="11"/>
      <c r="K19" s="11"/>
      <c r="L19" s="30">
        <v>11152</v>
      </c>
      <c r="M19" s="11"/>
      <c r="N19" s="20"/>
      <c r="O19" s="7">
        <v>44638</v>
      </c>
      <c r="P19" s="6"/>
      <c r="Q19" s="24">
        <f t="shared" si="0"/>
        <v>0.33365200764818354</v>
      </c>
      <c r="R19" s="24">
        <f t="shared" si="1"/>
        <v>0</v>
      </c>
      <c r="S19" s="25">
        <f t="shared" si="2"/>
        <v>0.66634799235181641</v>
      </c>
      <c r="T19" s="24">
        <f t="shared" si="3"/>
        <v>0</v>
      </c>
      <c r="U19" s="1"/>
      <c r="W19" s="8">
        <v>0.33139999999999997</v>
      </c>
    </row>
    <row r="20" spans="2:23" x14ac:dyDescent="0.2">
      <c r="B20" s="60" t="s">
        <v>25</v>
      </c>
      <c r="C20" s="14"/>
      <c r="D20" s="33">
        <v>24665</v>
      </c>
      <c r="F20" s="11"/>
      <c r="G20" s="11"/>
      <c r="H20" s="11"/>
      <c r="I20" s="30">
        <v>5501</v>
      </c>
      <c r="J20" s="11"/>
      <c r="K20" s="11"/>
      <c r="L20" s="11">
        <v>5425</v>
      </c>
      <c r="M20" s="11"/>
      <c r="N20" s="20"/>
      <c r="O20" s="3">
        <v>24665</v>
      </c>
      <c r="P20" s="6"/>
      <c r="Q20" s="24">
        <f t="shared" si="0"/>
        <v>0.50347794252242362</v>
      </c>
      <c r="R20" s="24">
        <f t="shared" si="1"/>
        <v>0</v>
      </c>
      <c r="S20" s="24">
        <f t="shared" si="2"/>
        <v>0.49652205747757644</v>
      </c>
      <c r="T20" s="24">
        <f t="shared" si="3"/>
        <v>0</v>
      </c>
      <c r="U20" s="1"/>
      <c r="W20" s="1">
        <v>0.45390000000000003</v>
      </c>
    </row>
    <row r="21" spans="2:23" x14ac:dyDescent="0.2">
      <c r="B21" s="60" t="s">
        <v>26</v>
      </c>
      <c r="C21" s="14"/>
      <c r="D21" s="7">
        <v>37214</v>
      </c>
      <c r="F21" s="11"/>
      <c r="G21" s="11"/>
      <c r="H21" s="11"/>
      <c r="I21" s="11"/>
      <c r="J21" s="11"/>
      <c r="K21" s="11"/>
      <c r="L21" s="30">
        <v>10369</v>
      </c>
      <c r="M21" s="11">
        <v>4702</v>
      </c>
      <c r="N21" s="20"/>
      <c r="O21" s="7">
        <v>37214</v>
      </c>
      <c r="P21" s="6"/>
      <c r="Q21" s="24">
        <f t="shared" si="0"/>
        <v>0</v>
      </c>
      <c r="R21" s="24">
        <f t="shared" si="1"/>
        <v>0</v>
      </c>
      <c r="S21" s="25">
        <f t="shared" si="2"/>
        <v>0.688010085594851</v>
      </c>
      <c r="T21" s="24">
        <f t="shared" si="3"/>
        <v>0.31198991440514895</v>
      </c>
      <c r="U21" s="1"/>
      <c r="W21" s="8">
        <v>0.35870000000000002</v>
      </c>
    </row>
    <row r="22" spans="2:23" x14ac:dyDescent="0.2">
      <c r="B22" s="60" t="s">
        <v>27</v>
      </c>
      <c r="C22" s="14"/>
      <c r="D22" s="7">
        <v>41790</v>
      </c>
      <c r="F22" s="11"/>
      <c r="G22" s="11"/>
      <c r="H22" s="11"/>
      <c r="I22" s="11"/>
      <c r="J22" s="11"/>
      <c r="K22" s="11">
        <v>5676</v>
      </c>
      <c r="L22" s="30">
        <v>8823</v>
      </c>
      <c r="M22" s="11"/>
      <c r="N22" s="20"/>
      <c r="O22" s="7">
        <v>41790</v>
      </c>
      <c r="P22" s="6"/>
      <c r="Q22" s="24">
        <f t="shared" si="0"/>
        <v>0</v>
      </c>
      <c r="R22" s="24">
        <f t="shared" si="1"/>
        <v>0</v>
      </c>
      <c r="S22" s="25">
        <f t="shared" si="2"/>
        <v>1</v>
      </c>
      <c r="T22" s="24">
        <f t="shared" si="3"/>
        <v>0</v>
      </c>
      <c r="U22" s="1"/>
      <c r="W22" s="8">
        <v>0.30330000000000001</v>
      </c>
    </row>
    <row r="23" spans="2:23" x14ac:dyDescent="0.2">
      <c r="B23" s="60" t="s">
        <v>28</v>
      </c>
      <c r="C23" s="14"/>
      <c r="D23" s="7">
        <v>40317</v>
      </c>
      <c r="F23" s="11"/>
      <c r="G23" s="11"/>
      <c r="H23" s="11"/>
      <c r="I23" s="11"/>
      <c r="J23" s="11"/>
      <c r="K23" s="11"/>
      <c r="L23" s="30">
        <v>12088</v>
      </c>
      <c r="M23" s="11">
        <v>3871</v>
      </c>
      <c r="N23" s="20"/>
      <c r="O23" s="7">
        <v>40317</v>
      </c>
      <c r="P23" s="6"/>
      <c r="Q23" s="24">
        <f t="shared" si="0"/>
        <v>0</v>
      </c>
      <c r="R23" s="24">
        <f t="shared" si="1"/>
        <v>0</v>
      </c>
      <c r="S23" s="25">
        <f t="shared" si="2"/>
        <v>0.75744094241493831</v>
      </c>
      <c r="T23" s="24">
        <f t="shared" si="3"/>
        <v>0.24255905758506172</v>
      </c>
      <c r="U23" s="1"/>
      <c r="W23" s="8">
        <v>0.3831</v>
      </c>
    </row>
    <row r="24" spans="2:23" x14ac:dyDescent="0.2">
      <c r="B24" s="60" t="s">
        <v>29</v>
      </c>
      <c r="C24" s="14"/>
      <c r="D24" s="7">
        <v>30561</v>
      </c>
      <c r="F24" s="11">
        <v>5463</v>
      </c>
      <c r="G24" s="11"/>
      <c r="H24" s="11"/>
      <c r="I24" s="11"/>
      <c r="J24" s="11"/>
      <c r="K24" s="11"/>
      <c r="L24" s="30">
        <v>7336</v>
      </c>
      <c r="M24" s="11"/>
      <c r="N24" s="20"/>
      <c r="O24" s="3">
        <v>30561</v>
      </c>
      <c r="P24" s="6"/>
      <c r="Q24" s="24">
        <f t="shared" si="0"/>
        <v>0.42683022111102431</v>
      </c>
      <c r="R24" s="24">
        <f t="shared" si="1"/>
        <v>0</v>
      </c>
      <c r="S24" s="24">
        <f t="shared" si="2"/>
        <v>0.57316977888897569</v>
      </c>
      <c r="T24" s="24">
        <f t="shared" si="3"/>
        <v>0</v>
      </c>
      <c r="U24" s="1"/>
      <c r="W24" s="1">
        <v>0.36459999999999998</v>
      </c>
    </row>
    <row r="25" spans="2:23" x14ac:dyDescent="0.2">
      <c r="B25" s="60" t="s">
        <v>30</v>
      </c>
      <c r="C25" s="14"/>
      <c r="D25" s="33">
        <v>29195</v>
      </c>
      <c r="F25" s="30">
        <v>6023</v>
      </c>
      <c r="G25" s="11"/>
      <c r="H25" s="11"/>
      <c r="I25" s="11"/>
      <c r="J25" s="11"/>
      <c r="K25" s="11"/>
      <c r="L25" s="11">
        <v>4906</v>
      </c>
      <c r="M25" s="11"/>
      <c r="N25" s="20"/>
      <c r="O25" s="3">
        <v>29195</v>
      </c>
      <c r="P25" s="6"/>
      <c r="Q25" s="24">
        <f t="shared" si="0"/>
        <v>0.55110257114100103</v>
      </c>
      <c r="R25" s="24">
        <f t="shared" si="1"/>
        <v>0</v>
      </c>
      <c r="S25" s="24">
        <f t="shared" si="2"/>
        <v>0.44889742885899897</v>
      </c>
      <c r="T25" s="24">
        <f t="shared" si="3"/>
        <v>0</v>
      </c>
      <c r="U25" s="1"/>
      <c r="W25" s="1">
        <v>0.56410000000000005</v>
      </c>
    </row>
    <row r="26" spans="2:23" x14ac:dyDescent="0.2">
      <c r="B26" s="60" t="s">
        <v>31</v>
      </c>
      <c r="C26" s="14"/>
      <c r="D26" s="7">
        <v>23267</v>
      </c>
      <c r="F26" s="11">
        <v>4490</v>
      </c>
      <c r="G26" s="11"/>
      <c r="H26" s="11"/>
      <c r="I26" s="11"/>
      <c r="J26" s="11"/>
      <c r="K26" s="11"/>
      <c r="L26" s="30">
        <v>4707</v>
      </c>
      <c r="M26" s="11"/>
      <c r="N26" s="20"/>
      <c r="O26" s="3">
        <v>23267</v>
      </c>
      <c r="P26" s="6"/>
      <c r="Q26" s="24">
        <f t="shared" si="0"/>
        <v>0.48820267478525609</v>
      </c>
      <c r="R26" s="24">
        <f t="shared" si="1"/>
        <v>0</v>
      </c>
      <c r="S26" s="24">
        <f t="shared" si="2"/>
        <v>0.51179732521474397</v>
      </c>
      <c r="T26" s="24">
        <f t="shared" si="3"/>
        <v>0</v>
      </c>
      <c r="U26" s="1"/>
      <c r="W26" s="1">
        <v>0.45879999999999999</v>
      </c>
    </row>
    <row r="27" spans="2:23" x14ac:dyDescent="0.2">
      <c r="B27" s="60" t="s">
        <v>32</v>
      </c>
      <c r="C27" s="14"/>
      <c r="D27" s="7">
        <v>39359</v>
      </c>
      <c r="F27" s="11"/>
      <c r="G27" s="11"/>
      <c r="H27" s="11"/>
      <c r="I27" s="11"/>
      <c r="J27" s="11"/>
      <c r="K27" s="11"/>
      <c r="L27" s="30">
        <v>11138</v>
      </c>
      <c r="M27" s="11">
        <v>3853</v>
      </c>
      <c r="N27" s="20"/>
      <c r="O27" s="7">
        <v>39359</v>
      </c>
      <c r="P27" s="6"/>
      <c r="Q27" s="24">
        <f t="shared" si="0"/>
        <v>0</v>
      </c>
      <c r="R27" s="24">
        <f t="shared" si="1"/>
        <v>0</v>
      </c>
      <c r="S27" s="25">
        <f t="shared" si="2"/>
        <v>0.74297912080581685</v>
      </c>
      <c r="T27" s="24">
        <f t="shared" si="3"/>
        <v>0.25702087919418315</v>
      </c>
      <c r="U27" s="1"/>
      <c r="W27" s="1">
        <v>0.3745</v>
      </c>
    </row>
    <row r="28" spans="2:23" x14ac:dyDescent="0.2">
      <c r="B28" s="60" t="s">
        <v>33</v>
      </c>
      <c r="C28" s="14"/>
      <c r="D28" s="7">
        <v>41335</v>
      </c>
      <c r="F28" s="11"/>
      <c r="G28" s="11"/>
      <c r="H28" s="11">
        <v>6439</v>
      </c>
      <c r="I28" s="11"/>
      <c r="J28" s="11"/>
      <c r="K28" s="11"/>
      <c r="L28" s="30">
        <v>10762</v>
      </c>
      <c r="M28" s="11"/>
      <c r="N28" s="20"/>
      <c r="O28" s="7">
        <v>41335</v>
      </c>
      <c r="P28" s="6"/>
      <c r="Q28" s="24">
        <f t="shared" si="0"/>
        <v>0.3743387012383001</v>
      </c>
      <c r="R28" s="24">
        <f t="shared" si="1"/>
        <v>0</v>
      </c>
      <c r="S28" s="25">
        <f t="shared" si="2"/>
        <v>0.62566129876169985</v>
      </c>
      <c r="T28" s="24">
        <f t="shared" si="3"/>
        <v>0</v>
      </c>
      <c r="U28" s="1"/>
      <c r="W28" s="8">
        <v>0.37819999999999998</v>
      </c>
    </row>
    <row r="29" spans="2:23" x14ac:dyDescent="0.2">
      <c r="B29" s="60" t="s">
        <v>34</v>
      </c>
      <c r="C29" s="14"/>
      <c r="D29" s="33">
        <v>22998</v>
      </c>
      <c r="F29" s="30">
        <v>5182</v>
      </c>
      <c r="G29" s="11"/>
      <c r="H29" s="11"/>
      <c r="I29" s="11"/>
      <c r="J29" s="11"/>
      <c r="K29" s="11"/>
      <c r="L29" s="11">
        <v>3126</v>
      </c>
      <c r="M29" s="11"/>
      <c r="N29" s="20"/>
      <c r="O29" s="33">
        <v>22998</v>
      </c>
      <c r="P29" s="6"/>
      <c r="Q29" s="35">
        <f t="shared" si="0"/>
        <v>0.62373615792007708</v>
      </c>
      <c r="R29" s="24">
        <f t="shared" si="1"/>
        <v>0</v>
      </c>
      <c r="S29" s="24">
        <f t="shared" si="2"/>
        <v>0.37626384207992297</v>
      </c>
      <c r="T29" s="24">
        <f t="shared" si="3"/>
        <v>0</v>
      </c>
      <c r="U29" s="1"/>
      <c r="W29" s="37">
        <v>0.61980000000000002</v>
      </c>
    </row>
    <row r="30" spans="2:23" x14ac:dyDescent="0.2">
      <c r="B30" s="60" t="s">
        <v>35</v>
      </c>
      <c r="C30" s="14"/>
      <c r="D30" s="33">
        <v>22326</v>
      </c>
      <c r="F30" s="30">
        <v>5403</v>
      </c>
      <c r="G30" s="11"/>
      <c r="H30" s="11"/>
      <c r="I30" s="11"/>
      <c r="J30" s="11"/>
      <c r="K30" s="11"/>
      <c r="L30" s="11"/>
      <c r="M30" s="11">
        <v>2150</v>
      </c>
      <c r="N30" s="20"/>
      <c r="O30" s="33">
        <v>22326</v>
      </c>
      <c r="P30" s="6"/>
      <c r="Q30" s="35">
        <f t="shared" si="0"/>
        <v>0.71534489606778762</v>
      </c>
      <c r="R30" s="24">
        <f t="shared" si="1"/>
        <v>0</v>
      </c>
      <c r="S30" s="24">
        <f t="shared" si="2"/>
        <v>0</v>
      </c>
      <c r="T30" s="24">
        <f t="shared" si="3"/>
        <v>0.28465510393221238</v>
      </c>
      <c r="U30" s="1"/>
      <c r="W30" s="37">
        <v>0.63400000000000001</v>
      </c>
    </row>
    <row r="31" spans="2:23" x14ac:dyDescent="0.2">
      <c r="D31" s="3"/>
      <c r="O31" s="3"/>
      <c r="P31" s="3"/>
    </row>
    <row r="32" spans="2:23" x14ac:dyDescent="0.2">
      <c r="B32" s="65" t="s">
        <v>75</v>
      </c>
      <c r="D32" s="18">
        <f>SUM(D6:D30)</f>
        <v>778281</v>
      </c>
      <c r="F32" s="34">
        <f t="shared" ref="F32:M32" si="4">SUM(F6:F31)</f>
        <v>66782</v>
      </c>
      <c r="G32" s="34">
        <f t="shared" si="4"/>
        <v>42647</v>
      </c>
      <c r="H32" s="34">
        <f t="shared" si="4"/>
        <v>6439</v>
      </c>
      <c r="I32" s="34">
        <f t="shared" si="4"/>
        <v>5916</v>
      </c>
      <c r="J32" s="27">
        <f t="shared" si="4"/>
        <v>1104</v>
      </c>
      <c r="K32" s="28">
        <f t="shared" si="4"/>
        <v>5676</v>
      </c>
      <c r="L32" s="28">
        <f t="shared" si="4"/>
        <v>149908</v>
      </c>
      <c r="M32" s="29">
        <f t="shared" si="4"/>
        <v>21119</v>
      </c>
      <c r="N32" s="22"/>
      <c r="O32" s="3"/>
      <c r="P32" s="3"/>
      <c r="Q32" s="38">
        <f>SUM(F32:I32)/SUM(F32:M32)</f>
        <v>0.40650086284300929</v>
      </c>
      <c r="R32" s="39">
        <f>J32/SUM(F32:M32)</f>
        <v>3.6850239159387298E-3</v>
      </c>
      <c r="S32" s="40">
        <f>SUM(K32:L32)/SUM(F32:M32)</f>
        <v>0.51932134142881459</v>
      </c>
      <c r="T32" s="41">
        <f>M32/SUM(F32:M32)</f>
        <v>7.0492771812237356E-2</v>
      </c>
      <c r="U32" s="1"/>
      <c r="V32" s="1"/>
    </row>
    <row r="33" spans="2:24" x14ac:dyDescent="0.2">
      <c r="B33" s="66"/>
      <c r="D33" s="3"/>
    </row>
    <row r="34" spans="2:24" x14ac:dyDescent="0.2">
      <c r="B34" s="65" t="s">
        <v>77</v>
      </c>
      <c r="C34" s="9"/>
      <c r="D34" s="18">
        <v>25</v>
      </c>
    </row>
    <row r="35" spans="2:24" x14ac:dyDescent="0.2">
      <c r="D35" s="3"/>
    </row>
    <row r="36" spans="2:24" x14ac:dyDescent="0.2">
      <c r="D36" s="3"/>
    </row>
    <row r="37" spans="2:24" x14ac:dyDescent="0.2">
      <c r="D37" s="3"/>
    </row>
    <row r="38" spans="2:24" x14ac:dyDescent="0.2">
      <c r="B38" s="70" t="s">
        <v>80</v>
      </c>
      <c r="C38" s="70"/>
      <c r="D38" s="70"/>
      <c r="E38" s="70"/>
      <c r="F38" s="70"/>
    </row>
    <row r="39" spans="2:24" ht="13.5" thickBot="1" x14ac:dyDescent="0.25">
      <c r="D39" s="3"/>
    </row>
    <row r="40" spans="2:24" ht="12.75" customHeight="1" x14ac:dyDescent="0.2">
      <c r="B40" s="42" t="s">
        <v>39</v>
      </c>
      <c r="C40" s="43"/>
      <c r="D40" s="44">
        <f>D32/D34</f>
        <v>31131.24</v>
      </c>
      <c r="E40" s="43"/>
      <c r="F40" s="45"/>
    </row>
    <row r="41" spans="2:24" ht="12.75" customHeight="1" x14ac:dyDescent="0.2">
      <c r="B41" s="46"/>
      <c r="C41" s="47"/>
      <c r="D41" s="48"/>
      <c r="E41" s="47"/>
      <c r="F41" s="49"/>
    </row>
    <row r="42" spans="2:24" x14ac:dyDescent="0.2">
      <c r="B42" s="50" t="s">
        <v>73</v>
      </c>
      <c r="C42" s="47"/>
      <c r="D42" s="48">
        <f>D6+D7+D8+D9+D11+D12+D13+D14+D16+D17+D20+D25+D29+D30</f>
        <v>369270</v>
      </c>
      <c r="E42" s="47"/>
      <c r="F42" s="63">
        <f>D42/D32</f>
        <v>0.47446873301545328</v>
      </c>
      <c r="X42" s="1"/>
    </row>
    <row r="43" spans="2:24" x14ac:dyDescent="0.2">
      <c r="B43" s="50" t="s">
        <v>74</v>
      </c>
      <c r="C43" s="47"/>
      <c r="D43" s="48">
        <f>D10+D15+D18+D19+D21+D22+D23+D24+D26+D27+D28</f>
        <v>409011</v>
      </c>
      <c r="E43" s="47"/>
      <c r="F43" s="63">
        <f>D43/D32</f>
        <v>0.52553126698454666</v>
      </c>
      <c r="X43" s="1"/>
    </row>
    <row r="44" spans="2:24" x14ac:dyDescent="0.2">
      <c r="B44" s="51"/>
      <c r="C44" s="52"/>
      <c r="D44" s="53"/>
      <c r="E44" s="52"/>
      <c r="F44" s="54"/>
    </row>
    <row r="45" spans="2:24" x14ac:dyDescent="0.2">
      <c r="B45" s="50" t="s">
        <v>82</v>
      </c>
      <c r="C45" s="47"/>
      <c r="D45" s="48">
        <f>D42/14</f>
        <v>26376.428571428572</v>
      </c>
      <c r="E45" s="52"/>
      <c r="F45" s="54"/>
    </row>
    <row r="46" spans="2:24" x14ac:dyDescent="0.2">
      <c r="B46" s="50" t="s">
        <v>83</v>
      </c>
      <c r="C46" s="47"/>
      <c r="D46" s="48">
        <f>D43/11</f>
        <v>37182.818181818184</v>
      </c>
      <c r="E46" s="52"/>
      <c r="F46" s="54"/>
    </row>
    <row r="47" spans="2:24" x14ac:dyDescent="0.2">
      <c r="B47" s="50"/>
      <c r="C47" s="47"/>
      <c r="D47" s="48"/>
      <c r="E47" s="52"/>
      <c r="F47" s="54"/>
    </row>
    <row r="48" spans="2:24" ht="13.5" x14ac:dyDescent="0.2">
      <c r="B48" s="64" t="s">
        <v>81</v>
      </c>
      <c r="C48" s="47"/>
      <c r="D48" s="48"/>
      <c r="E48" s="52"/>
      <c r="F48" s="54"/>
    </row>
    <row r="49" spans="2:6" x14ac:dyDescent="0.2">
      <c r="B49" s="50" t="s">
        <v>84</v>
      </c>
      <c r="C49" s="47"/>
      <c r="D49" s="61">
        <f>Q32</f>
        <v>0.40650086284300929</v>
      </c>
      <c r="E49" s="52"/>
      <c r="F49" s="54"/>
    </row>
    <row r="50" spans="2:6" ht="13.5" thickBot="1" x14ac:dyDescent="0.25">
      <c r="B50" s="55" t="s">
        <v>79</v>
      </c>
      <c r="C50" s="56"/>
      <c r="D50" s="62">
        <f>S32</f>
        <v>0.51932134142881459</v>
      </c>
      <c r="E50" s="57"/>
      <c r="F50" s="58"/>
    </row>
    <row r="51" spans="2:6" x14ac:dyDescent="0.2">
      <c r="B51" s="2"/>
      <c r="D51" s="13"/>
    </row>
    <row r="52" spans="2:6" x14ac:dyDescent="0.2">
      <c r="B52" s="2"/>
      <c r="D52" s="13"/>
    </row>
    <row r="53" spans="2:6" x14ac:dyDescent="0.2">
      <c r="B53" s="2"/>
      <c r="D53" s="13"/>
    </row>
    <row r="54" spans="2:6" x14ac:dyDescent="0.2">
      <c r="B54" s="2"/>
      <c r="D54" s="13"/>
    </row>
    <row r="55" spans="2:6" x14ac:dyDescent="0.2">
      <c r="B55" s="2"/>
      <c r="D55" s="13"/>
    </row>
    <row r="56" spans="2:6" x14ac:dyDescent="0.2">
      <c r="B56" s="5" t="s">
        <v>78</v>
      </c>
    </row>
    <row r="57" spans="2:6" x14ac:dyDescent="0.2">
      <c r="B57" s="4" t="s">
        <v>36</v>
      </c>
    </row>
    <row r="58" spans="2:6" x14ac:dyDescent="0.2">
      <c r="B58" s="4"/>
    </row>
    <row r="59" spans="2:6" x14ac:dyDescent="0.2">
      <c r="B59" s="5" t="s">
        <v>76</v>
      </c>
    </row>
    <row r="60" spans="2:6" x14ac:dyDescent="0.2">
      <c r="B60" s="4" t="s">
        <v>37</v>
      </c>
    </row>
    <row r="61" spans="2:6" x14ac:dyDescent="0.2">
      <c r="B61" s="4" t="s">
        <v>71</v>
      </c>
    </row>
    <row r="62" spans="2:6" x14ac:dyDescent="0.2">
      <c r="B62" s="4"/>
    </row>
  </sheetData>
  <mergeCells count="3">
    <mergeCell ref="Q4:T4"/>
    <mergeCell ref="B38:F38"/>
    <mergeCell ref="D2:T2"/>
  </mergeCells>
  <hyperlinks>
    <hyperlink ref="B60" r:id="rId1"/>
    <hyperlink ref="B57" r:id="rId2"/>
    <hyperlink ref="B61" r:id="rId3" location="Respect_de_la_clause_d.C3.A9mographique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1"/>
  <sheetViews>
    <sheetView workbookViewId="0">
      <selection activeCell="G7" sqref="G7"/>
    </sheetView>
  </sheetViews>
  <sheetFormatPr defaultColWidth="9.140625" defaultRowHeight="12.75" x14ac:dyDescent="0.2"/>
  <cols>
    <col min="2" max="2" width="15.7109375" customWidth="1"/>
    <col min="3" max="3" width="40.7109375" customWidth="1"/>
  </cols>
  <sheetData>
    <row r="3" spans="2:3" ht="35.1" customHeight="1" x14ac:dyDescent="0.2">
      <c r="B3" s="16" t="s">
        <v>40</v>
      </c>
      <c r="C3" s="15" t="s">
        <v>41</v>
      </c>
    </row>
    <row r="4" spans="2:3" ht="35.1" customHeight="1" x14ac:dyDescent="0.2">
      <c r="B4" s="16" t="s">
        <v>1</v>
      </c>
      <c r="C4" s="15" t="s">
        <v>42</v>
      </c>
    </row>
    <row r="5" spans="2:3" ht="35.1" customHeight="1" x14ac:dyDescent="0.2">
      <c r="B5" s="16" t="s">
        <v>43</v>
      </c>
      <c r="C5" s="15" t="s">
        <v>44</v>
      </c>
    </row>
    <row r="6" spans="2:3" ht="35.1" customHeight="1" x14ac:dyDescent="0.2">
      <c r="B6" s="16" t="s">
        <v>45</v>
      </c>
      <c r="C6" s="15" t="s">
        <v>46</v>
      </c>
    </row>
    <row r="7" spans="2:3" ht="35.1" customHeight="1" x14ac:dyDescent="0.2">
      <c r="B7" s="16" t="s">
        <v>3</v>
      </c>
      <c r="C7" s="15" t="s">
        <v>47</v>
      </c>
    </row>
    <row r="8" spans="2:3" ht="35.1" customHeight="1" x14ac:dyDescent="0.2">
      <c r="B8" s="16" t="s">
        <v>2</v>
      </c>
      <c r="C8" s="15" t="s">
        <v>48</v>
      </c>
    </row>
    <row r="9" spans="2:3" ht="35.1" customHeight="1" x14ac:dyDescent="0.2">
      <c r="B9" s="16" t="s">
        <v>49</v>
      </c>
      <c r="C9" s="15" t="s">
        <v>50</v>
      </c>
    </row>
    <row r="10" spans="2:3" ht="35.1" customHeight="1" x14ac:dyDescent="0.2">
      <c r="B10" s="16" t="s">
        <v>4</v>
      </c>
      <c r="C10" s="15" t="s">
        <v>51</v>
      </c>
    </row>
    <row r="11" spans="2:3" ht="35.1" customHeight="1" x14ac:dyDescent="0.2">
      <c r="B11" s="16" t="s">
        <v>5</v>
      </c>
      <c r="C11" s="15" t="s">
        <v>52</v>
      </c>
    </row>
    <row r="12" spans="2:3" ht="35.1" customHeight="1" x14ac:dyDescent="0.2">
      <c r="B12" s="16" t="s">
        <v>53</v>
      </c>
      <c r="C12" s="15" t="s">
        <v>54</v>
      </c>
    </row>
    <row r="13" spans="2:3" ht="35.1" customHeight="1" x14ac:dyDescent="0.2">
      <c r="B13" s="16" t="s">
        <v>55</v>
      </c>
      <c r="C13" s="15" t="s">
        <v>56</v>
      </c>
    </row>
    <row r="14" spans="2:3" ht="35.1" customHeight="1" x14ac:dyDescent="0.2">
      <c r="B14" s="16" t="s">
        <v>57</v>
      </c>
      <c r="C14" s="15" t="s">
        <v>58</v>
      </c>
    </row>
    <row r="15" spans="2:3" ht="35.1" customHeight="1" x14ac:dyDescent="0.2">
      <c r="B15" s="16" t="s">
        <v>59</v>
      </c>
      <c r="C15" s="15" t="s">
        <v>60</v>
      </c>
    </row>
    <row r="16" spans="2:3" ht="35.1" customHeight="1" x14ac:dyDescent="0.2">
      <c r="B16" s="16" t="s">
        <v>61</v>
      </c>
      <c r="C16" s="15" t="s">
        <v>62</v>
      </c>
    </row>
    <row r="17" spans="2:3" ht="35.1" customHeight="1" x14ac:dyDescent="0.2">
      <c r="B17" s="16" t="s">
        <v>7</v>
      </c>
      <c r="C17" s="15" t="s">
        <v>63</v>
      </c>
    </row>
    <row r="18" spans="2:3" ht="35.1" customHeight="1" x14ac:dyDescent="0.2">
      <c r="B18" s="16" t="s">
        <v>64</v>
      </c>
      <c r="C18" s="15" t="s">
        <v>65</v>
      </c>
    </row>
    <row r="19" spans="2:3" ht="35.1" customHeight="1" x14ac:dyDescent="0.2">
      <c r="B19" s="16" t="s">
        <v>6</v>
      </c>
      <c r="C19" s="15" t="s">
        <v>66</v>
      </c>
    </row>
    <row r="20" spans="2:3" ht="35.1" customHeight="1" x14ac:dyDescent="0.2">
      <c r="B20" s="16" t="s">
        <v>67</v>
      </c>
      <c r="C20" s="15" t="s">
        <v>68</v>
      </c>
    </row>
    <row r="21" spans="2:3" ht="35.1" customHeight="1" x14ac:dyDescent="0.2">
      <c r="B21" s="16" t="s">
        <v>69</v>
      </c>
      <c r="C21" s="15" t="s">
        <v>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Résultats</vt:lpstr>
      <vt:lpstr>Légendes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2015-04-01T21:27:11Z</dcterms:created>
  <dcterms:modified xsi:type="dcterms:W3CDTF">2015-04-01T21:27:56Z</dcterms:modified>
  <cp:category/>
  <dc:language/>
</cp:coreProperties>
</file>